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431" windowWidth="16380" windowHeight="8190" tabRatio="988" activeTab="0"/>
  </bookViews>
  <sheets>
    <sheet name="ANEXO I" sheetId="1" r:id="rId1"/>
  </sheets>
  <definedNames>
    <definedName name="_xlnm.Print_Area" localSheetId="0">'ANEXO I'!$A$1:$C$74</definedName>
  </definedNames>
  <calcPr fullCalcOnLoad="1"/>
</workbook>
</file>

<file path=xl/sharedStrings.xml><?xml version="1.0" encoding="utf-8"?>
<sst xmlns="http://schemas.openxmlformats.org/spreadsheetml/2006/main" count="110" uniqueCount="87">
  <si>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</si>
  <si>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</si>
  <si>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</si>
  <si>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</si>
  <si>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</si>
  <si>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</si>
  <si>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</si>
  <si>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</si>
  <si>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</si>
  <si>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</si>
  <si>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</si>
  <si>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</si>
  <si>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</si>
  <si>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</si>
  <si>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</si>
  <si>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</si>
  <si>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</si>
  <si>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</si>
  <si>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</si>
  <si>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</si>
  <si>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</si>
  <si>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</si>
  <si>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</si>
  <si>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</si>
  <si>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</si>
  <si>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</si>
  <si>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</si>
  <si>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</si>
  <si>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</si>
  <si>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</si>
  <si>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</si>
  <si>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</si>
  <si>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</si>
  <si>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</si>
  <si>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</si>
  <si>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</si>
  <si>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</si>
  <si>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</si>
  <si>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</si>
  <si>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</si>
  <si>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</si>
  <si>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</si>
  <si>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</si>
  <si>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</si>
  <si>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</si>
  <si>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</si>
  <si>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</si>
  <si>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</si>
  <si>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</si>
  <si>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</si>
  <si>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</si>
  <si>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</si>
  <si>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</si>
  <si>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</si>
  <si>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</si>
  <si>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</si>
  <si>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</si>
  <si>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</si>
  <si>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</si>
  <si>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</si>
  <si>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</si>
  <si>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</si>
  <si>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</si>
  <si>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</si>
  <si>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</si>
  <si>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</si>
  <si>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</si>
  <si>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</si>
  <si>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</si>
  <si>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</si>
  <si>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</si>
  <si>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</si>
  <si>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</si>
  <si>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</si>
  <si>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</si>
  <si>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</si>
  <si>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</si>
  <si>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</si>
  <si>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</si>
  <si>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</si>
  <si>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</si>
  <si>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</si>
  <si>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</si>
  <si>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</si>
  <si>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</si>
  <si>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Data da Publicação: 20/01/2017</t>
  </si>
  <si>
    <t>Mês de Referência (MM/AAAA) : RESTOS A PAGAR NÃO PROCESSADOS INSCRITOS - 2016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</si>
</sst>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168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85" zoomScaleNormal="85" zoomScaleSheetLayoutView="100" zoomScalePageLayoutView="0" workbookViewId="0" topLeftCell="A1">
      <selection activeCell="D62" sqref="D62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86</v>
      </c>
      <c r="B14" s="7"/>
      <c r="C14" s="8"/>
    </row>
    <row r="15" spans="1:3" s="4" customFormat="1" ht="18.75" customHeight="1">
      <c r="A15" s="6" t="s">
        <v>85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117124.26+605584.15+56879.86+725028.76+4469548.04</f>
        <v>5974165.07</v>
      </c>
      <c r="D19" s="17"/>
      <c r="E19" s="17"/>
      <c r="F19" s="20"/>
      <c r="G19" s="20"/>
      <c r="H19" s="20"/>
      <c r="I19" s="20"/>
      <c r="J19" s="20"/>
    </row>
    <row r="20" spans="1:10" s="4" customFormat="1" ht="18.75" customHeight="1">
      <c r="A20" s="12" t="s">
        <v>15</v>
      </c>
      <c r="B20" s="12" t="s">
        <v>16</v>
      </c>
      <c r="C20" s="13">
        <f>320411.86+12439.39+230567.77+34836.73</f>
        <v>598255.75</v>
      </c>
      <c r="D20" s="17"/>
      <c r="E20" s="17"/>
      <c r="F20" s="21"/>
      <c r="G20" s="20"/>
      <c r="H20" s="20"/>
      <c r="I20" s="20"/>
      <c r="J20" s="20"/>
    </row>
    <row r="21" spans="1:10" s="4" customFormat="1" ht="18.75" customHeight="1">
      <c r="A21" s="12" t="s">
        <v>17</v>
      </c>
      <c r="B21" s="12" t="s">
        <v>18</v>
      </c>
      <c r="C21" s="13">
        <f>1000+771285.32+38201.97</f>
        <v>810487.2899999999</v>
      </c>
      <c r="D21" s="17"/>
      <c r="E21" s="17"/>
      <c r="F21" s="22"/>
      <c r="G21" s="20"/>
      <c r="H21" s="20"/>
      <c r="I21" s="20"/>
      <c r="J21" s="20"/>
    </row>
    <row r="22" spans="1:10" s="4" customFormat="1" ht="60">
      <c r="A22" s="12" t="s">
        <v>19</v>
      </c>
      <c r="B22" s="12" t="s">
        <v>20</v>
      </c>
      <c r="C22" s="13">
        <v>0</v>
      </c>
      <c r="D22" s="17"/>
      <c r="E22" s="17"/>
      <c r="F22" s="20"/>
      <c r="G22" s="20"/>
      <c r="H22" s="20"/>
      <c r="I22" s="20"/>
      <c r="J22" s="20"/>
    </row>
    <row r="23" spans="1:10" s="4" customFormat="1" ht="19.5" customHeight="1">
      <c r="A23" s="12"/>
      <c r="B23" s="12" t="s">
        <v>21</v>
      </c>
      <c r="C23" s="13">
        <f>SUM(C19:C22)</f>
        <v>7382908.11</v>
      </c>
      <c r="D23" s="17"/>
      <c r="E23" s="17"/>
      <c r="F23" s="20"/>
      <c r="G23" s="20"/>
      <c r="H23" s="20"/>
      <c r="I23" s="20"/>
      <c r="J23" s="20"/>
    </row>
    <row r="24" spans="1:10" s="4" customFormat="1" ht="21" customHeight="1">
      <c r="A24" s="5"/>
      <c r="C24" s="1"/>
      <c r="D24" s="17"/>
      <c r="E24" s="17"/>
      <c r="F24" s="20"/>
      <c r="G24" s="20"/>
      <c r="H24" s="20"/>
      <c r="I24" s="20"/>
      <c r="J24" s="20"/>
    </row>
    <row r="25" spans="1:10" s="4" customFormat="1" ht="19.5" customHeight="1">
      <c r="A25" s="5" t="s">
        <v>22</v>
      </c>
      <c r="C25" s="1"/>
      <c r="D25" s="17"/>
      <c r="E25" s="17"/>
      <c r="F25" s="20"/>
      <c r="G25" s="20"/>
      <c r="H25" s="20"/>
      <c r="I25" s="20"/>
      <c r="J25" s="20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7"/>
      <c r="E26" s="17"/>
      <c r="F26" s="20"/>
      <c r="G26" s="20"/>
      <c r="H26" s="20"/>
      <c r="I26" s="20"/>
      <c r="J26" s="20"/>
    </row>
    <row r="27" spans="1:10" s="4" customFormat="1" ht="18.75" customHeight="1">
      <c r="A27" s="12" t="s">
        <v>13</v>
      </c>
      <c r="B27" s="12" t="s">
        <v>23</v>
      </c>
      <c r="C27" s="13">
        <f>20303.15</f>
        <v>20303.15</v>
      </c>
      <c r="D27" s="17"/>
      <c r="E27" s="17"/>
      <c r="F27" s="20"/>
      <c r="G27" s="20"/>
      <c r="H27" s="20"/>
      <c r="I27" s="20"/>
      <c r="J27" s="20"/>
    </row>
    <row r="28" spans="1:10" s="4" customFormat="1" ht="18.75" customHeight="1">
      <c r="A28" s="12" t="s">
        <v>15</v>
      </c>
      <c r="B28" s="12" t="s">
        <v>24</v>
      </c>
      <c r="C28" s="13">
        <f>335974.48</f>
        <v>335974.48</v>
      </c>
      <c r="D28" s="17"/>
      <c r="E28" s="17"/>
      <c r="F28" s="20"/>
      <c r="G28" s="20"/>
      <c r="H28" s="20"/>
      <c r="I28" s="20"/>
      <c r="J28" s="20"/>
    </row>
    <row r="29" spans="1:10" s="4" customFormat="1" ht="18.75" customHeight="1">
      <c r="A29" s="12" t="s">
        <v>17</v>
      </c>
      <c r="B29" s="12" t="s">
        <v>25</v>
      </c>
      <c r="C29" s="13">
        <f>130221.63</f>
        <v>130221.63</v>
      </c>
      <c r="D29" s="17"/>
      <c r="E29" s="17"/>
      <c r="F29" s="20"/>
      <c r="G29" s="20"/>
      <c r="H29" s="20"/>
      <c r="I29" s="20"/>
      <c r="J29" s="20"/>
    </row>
    <row r="30" spans="1:10" s="4" customFormat="1" ht="33" customHeight="1">
      <c r="A30" s="12" t="s">
        <v>19</v>
      </c>
      <c r="B30" s="12" t="s">
        <v>26</v>
      </c>
      <c r="C30" s="13">
        <f>170553.69+40858.1</f>
        <v>211411.79</v>
      </c>
      <c r="D30" s="33"/>
      <c r="E30" s="17"/>
      <c r="F30" s="23"/>
      <c r="G30" s="17"/>
      <c r="H30" s="17"/>
      <c r="I30" s="20"/>
      <c r="J30" s="20"/>
    </row>
    <row r="31" spans="1:10" s="4" customFormat="1" ht="17.25" customHeight="1">
      <c r="A31" s="12" t="s">
        <v>27</v>
      </c>
      <c r="B31" s="12" t="s">
        <v>28</v>
      </c>
      <c r="C31" s="13">
        <v>0</v>
      </c>
      <c r="D31" s="17"/>
      <c r="E31" s="17"/>
      <c r="F31" s="20"/>
      <c r="G31" s="17"/>
      <c r="H31" s="24"/>
      <c r="I31" s="20"/>
      <c r="J31" s="20"/>
    </row>
    <row r="32" spans="1:10" s="4" customFormat="1" ht="17.25" customHeight="1">
      <c r="A32" s="12" t="s">
        <v>29</v>
      </c>
      <c r="B32" s="12" t="s">
        <v>30</v>
      </c>
      <c r="C32" s="13">
        <f>56497.97</f>
        <v>56497.97</v>
      </c>
      <c r="D32" s="17"/>
      <c r="E32" s="17"/>
      <c r="F32" s="23"/>
      <c r="G32" s="17"/>
      <c r="H32" s="17"/>
      <c r="I32" s="20"/>
      <c r="J32" s="20"/>
    </row>
    <row r="33" spans="1:10" s="4" customFormat="1" ht="17.25" customHeight="1">
      <c r="A33" s="12" t="s">
        <v>31</v>
      </c>
      <c r="B33" s="12" t="s">
        <v>32</v>
      </c>
      <c r="C33" s="13">
        <f>137394.43+94126.28</f>
        <v>231520.71</v>
      </c>
      <c r="D33" s="33"/>
      <c r="E33" s="17"/>
      <c r="F33" s="23"/>
      <c r="G33" s="17"/>
      <c r="H33" s="17"/>
      <c r="I33" s="20"/>
      <c r="J33" s="20"/>
    </row>
    <row r="34" spans="1:10" s="4" customFormat="1" ht="17.25" customHeight="1">
      <c r="A34" s="12" t="s">
        <v>33</v>
      </c>
      <c r="B34" s="12" t="s">
        <v>34</v>
      </c>
      <c r="C34" s="13">
        <f>2499.5+55804.05</f>
        <v>58303.55</v>
      </c>
      <c r="D34" s="17"/>
      <c r="E34" s="17"/>
      <c r="F34" s="23"/>
      <c r="G34" s="17"/>
      <c r="H34" s="17"/>
      <c r="I34" s="20"/>
      <c r="J34" s="20"/>
    </row>
    <row r="35" spans="1:10" s="4" customFormat="1" ht="17.25" customHeight="1">
      <c r="A35" s="12" t="s">
        <v>35</v>
      </c>
      <c r="B35" s="12" t="s">
        <v>36</v>
      </c>
      <c r="C35" s="13">
        <f>169188.47</f>
        <v>169188.47</v>
      </c>
      <c r="D35" s="17"/>
      <c r="E35" s="17"/>
      <c r="F35" s="20"/>
      <c r="G35" s="20"/>
      <c r="H35" s="21"/>
      <c r="I35" s="20"/>
      <c r="J35" s="20"/>
    </row>
    <row r="36" spans="1:10" s="4" customFormat="1" ht="17.25" customHeight="1">
      <c r="A36" s="12" t="s">
        <v>37</v>
      </c>
      <c r="B36" s="12" t="s">
        <v>38</v>
      </c>
      <c r="C36" s="13">
        <f>947127.15</f>
        <v>947127.15</v>
      </c>
      <c r="D36" s="17"/>
      <c r="E36" s="17"/>
      <c r="F36" s="20"/>
      <c r="G36" s="20"/>
      <c r="H36" s="20"/>
      <c r="I36" s="20"/>
      <c r="J36" s="20"/>
    </row>
    <row r="37" spans="1:10" s="4" customFormat="1" ht="17.25" customHeight="1">
      <c r="A37" s="12" t="s">
        <v>39</v>
      </c>
      <c r="B37" s="12" t="s">
        <v>40</v>
      </c>
      <c r="C37" s="13">
        <f>487847.26</f>
        <v>487847.26</v>
      </c>
      <c r="D37" s="17"/>
      <c r="E37" s="17"/>
      <c r="F37" s="20"/>
      <c r="G37" s="20"/>
      <c r="H37" s="21"/>
      <c r="I37" s="20"/>
      <c r="J37" s="20"/>
    </row>
    <row r="38" spans="1:10" s="4" customFormat="1" ht="17.25" customHeight="1">
      <c r="A38" s="12" t="s">
        <v>41</v>
      </c>
      <c r="B38" s="12" t="s">
        <v>42</v>
      </c>
      <c r="C38" s="13">
        <f>683807.22</f>
        <v>683807.22</v>
      </c>
      <c r="D38" s="17"/>
      <c r="E38" s="17"/>
      <c r="F38" s="20"/>
      <c r="G38" s="20"/>
      <c r="H38" s="20"/>
      <c r="I38" s="20"/>
      <c r="J38" s="20"/>
    </row>
    <row r="39" spans="1:10" s="4" customFormat="1" ht="90">
      <c r="A39" s="12" t="s">
        <v>43</v>
      </c>
      <c r="B39" s="12" t="s">
        <v>44</v>
      </c>
      <c r="C39" s="34">
        <f>68272.02+73345.81+14244.92+1731821.28</f>
        <v>1887684.03</v>
      </c>
      <c r="D39" s="17"/>
      <c r="E39" s="17"/>
      <c r="F39" s="20"/>
      <c r="G39" s="20"/>
      <c r="H39" s="20"/>
      <c r="I39" s="20"/>
      <c r="J39" s="20"/>
    </row>
    <row r="40" spans="1:10" s="4" customFormat="1" ht="17.25" customHeight="1">
      <c r="A40" s="12" t="s">
        <v>45</v>
      </c>
      <c r="B40" s="12" t="s">
        <v>46</v>
      </c>
      <c r="C40" s="13">
        <f>867282.35+150718.67</f>
        <v>1018001.02</v>
      </c>
      <c r="D40" s="17"/>
      <c r="E40" s="17"/>
      <c r="F40" s="20"/>
      <c r="G40" s="20"/>
      <c r="H40" s="20"/>
      <c r="I40" s="20"/>
      <c r="J40" s="20"/>
    </row>
    <row r="41" spans="1:10" s="4" customFormat="1" ht="17.25" customHeight="1">
      <c r="A41" s="12" t="s">
        <v>47</v>
      </c>
      <c r="B41" s="12" t="s">
        <v>48</v>
      </c>
      <c r="C41" s="34">
        <f>1183307.04+90440</f>
        <v>1273747.04</v>
      </c>
      <c r="D41" s="17"/>
      <c r="E41" s="17"/>
      <c r="F41" s="21"/>
      <c r="G41" s="20"/>
      <c r="H41" s="20"/>
      <c r="I41" s="20"/>
      <c r="J41" s="20"/>
    </row>
    <row r="42" spans="1:10" s="4" customFormat="1" ht="17.25" customHeight="1">
      <c r="A42" s="14" t="s">
        <v>49</v>
      </c>
      <c r="B42" s="14" t="s">
        <v>50</v>
      </c>
      <c r="C42" s="34">
        <f>28920+19529.21</f>
        <v>48449.21</v>
      </c>
      <c r="D42" s="17"/>
      <c r="E42" s="17"/>
      <c r="F42" s="21"/>
      <c r="G42" s="20"/>
      <c r="H42" s="20"/>
      <c r="I42" s="20"/>
      <c r="J42" s="20"/>
    </row>
    <row r="43" spans="1:10" s="4" customFormat="1" ht="32.25" customHeight="1">
      <c r="A43" s="12" t="s">
        <v>51</v>
      </c>
      <c r="B43" s="12" t="s">
        <v>52</v>
      </c>
      <c r="C43" s="34">
        <f>836838.3+208553.14+64505.43</f>
        <v>1109896.87</v>
      </c>
      <c r="D43" s="17"/>
      <c r="E43" s="17"/>
      <c r="F43" s="22"/>
      <c r="G43" s="17"/>
      <c r="H43" s="17"/>
      <c r="I43" s="20"/>
      <c r="J43" s="20"/>
    </row>
    <row r="44" spans="1:10" s="4" customFormat="1" ht="17.25" customHeight="1">
      <c r="A44" s="12" t="s">
        <v>53</v>
      </c>
      <c r="B44" s="12" t="s">
        <v>54</v>
      </c>
      <c r="C44" s="34">
        <f>64413.99+28000</f>
        <v>92413.98999999999</v>
      </c>
      <c r="D44" s="17"/>
      <c r="E44" s="17"/>
      <c r="F44" s="20"/>
      <c r="G44" s="20"/>
      <c r="H44" s="20"/>
      <c r="I44" s="20"/>
      <c r="J44" s="20"/>
    </row>
    <row r="45" spans="1:10" s="4" customFormat="1" ht="17.25" customHeight="1">
      <c r="A45" s="12" t="s">
        <v>55</v>
      </c>
      <c r="B45" s="12" t="s">
        <v>56</v>
      </c>
      <c r="C45" s="13">
        <v>16490</v>
      </c>
      <c r="D45" s="17"/>
      <c r="E45" s="17"/>
      <c r="F45" s="20"/>
      <c r="G45" s="20"/>
      <c r="H45" s="20"/>
      <c r="I45" s="20"/>
      <c r="J45" s="20"/>
    </row>
    <row r="46" spans="1:12" s="4" customFormat="1" ht="15">
      <c r="A46" s="12" t="s">
        <v>57</v>
      </c>
      <c r="B46" s="12" t="s">
        <v>58</v>
      </c>
      <c r="C46" s="34">
        <f>138017.72</f>
        <v>138017.72</v>
      </c>
      <c r="D46" s="17"/>
      <c r="E46" s="17"/>
      <c r="F46" s="21"/>
      <c r="G46" s="20"/>
      <c r="H46" s="20"/>
      <c r="I46" s="20"/>
      <c r="J46" s="20"/>
      <c r="K46" s="15"/>
      <c r="L46" s="16"/>
    </row>
    <row r="47" spans="1:12" s="4" customFormat="1" ht="17.25" customHeight="1">
      <c r="A47" s="12" t="s">
        <v>59</v>
      </c>
      <c r="B47" s="12" t="s">
        <v>60</v>
      </c>
      <c r="C47" s="13">
        <f>481.72</f>
        <v>481.72</v>
      </c>
      <c r="D47" s="17"/>
      <c r="E47" s="17"/>
      <c r="F47" s="21"/>
      <c r="G47" s="21"/>
      <c r="H47" s="20"/>
      <c r="I47" s="20"/>
      <c r="J47" s="20"/>
      <c r="K47" s="15"/>
      <c r="L47" s="16"/>
    </row>
    <row r="48" spans="1:12" s="4" customFormat="1" ht="17.25" customHeight="1">
      <c r="A48" s="12" t="s">
        <v>61</v>
      </c>
      <c r="B48" s="12" t="s">
        <v>62</v>
      </c>
      <c r="C48" s="13">
        <f>76991.36</f>
        <v>76991.36</v>
      </c>
      <c r="D48" s="17"/>
      <c r="E48" s="17"/>
      <c r="F48" s="21"/>
      <c r="G48" s="21"/>
      <c r="H48" s="20"/>
      <c r="I48" s="20"/>
      <c r="J48" s="20"/>
      <c r="K48" s="15"/>
      <c r="L48" s="9"/>
    </row>
    <row r="49" spans="1:12" s="4" customFormat="1" ht="17.25" customHeight="1">
      <c r="A49" s="12" t="s">
        <v>63</v>
      </c>
      <c r="B49" s="12" t="s">
        <v>64</v>
      </c>
      <c r="C49" s="13">
        <f>1248</f>
        <v>1248</v>
      </c>
      <c r="D49" s="17"/>
      <c r="E49" s="17"/>
      <c r="F49" s="21"/>
      <c r="G49" s="21"/>
      <c r="H49" s="20"/>
      <c r="I49" s="20"/>
      <c r="J49" s="20"/>
      <c r="K49" s="15"/>
      <c r="L49" s="9"/>
    </row>
    <row r="50" spans="1:13" s="4" customFormat="1" ht="31.5" customHeight="1">
      <c r="A50" s="12" t="s">
        <v>65</v>
      </c>
      <c r="B50" s="12" t="s">
        <v>66</v>
      </c>
      <c r="C50" s="13">
        <f>557339.41-76991.36-1248-16490-138017.72-481.72</f>
        <v>324110.6100000001</v>
      </c>
      <c r="D50" s="17"/>
      <c r="E50" s="17"/>
      <c r="F50" s="21"/>
      <c r="G50" s="21"/>
      <c r="H50" s="20"/>
      <c r="I50" s="20"/>
      <c r="J50" s="20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v>0</v>
      </c>
      <c r="D51" s="17"/>
      <c r="E51" s="17"/>
      <c r="F51" s="20"/>
      <c r="G51" s="20"/>
      <c r="H51" s="20"/>
      <c r="I51" s="20"/>
      <c r="J51" s="20"/>
      <c r="K51" s="17"/>
    </row>
    <row r="52" spans="1:11" s="4" customFormat="1" ht="15" customHeight="1">
      <c r="A52" s="12" t="s">
        <v>69</v>
      </c>
      <c r="B52" s="12" t="s">
        <v>70</v>
      </c>
      <c r="C52" s="13">
        <f>55974.33+90435.77+9928.24+3500+10150.54+500.38+2967.42+4965+6920+2110.48+7.15+89059.3+2694615.05+77029.77+15000+176.64+6044.53+1681.53+1476.2+4769+3889+61188+764.88+401062.31+37019.99+534619.04+15405.61+14247.71+35886.84+12747.84+1896.31+1418.57</f>
        <v>4197457.43</v>
      </c>
      <c r="D52" s="17"/>
      <c r="E52" s="17"/>
      <c r="F52" s="20"/>
      <c r="G52" s="21"/>
      <c r="H52" s="17"/>
      <c r="I52" s="20"/>
      <c r="J52" s="20"/>
      <c r="K52" s="17"/>
    </row>
    <row r="53" spans="1:11" s="4" customFormat="1" ht="15" customHeight="1">
      <c r="A53" s="12"/>
      <c r="B53" s="12" t="s">
        <v>21</v>
      </c>
      <c r="C53" s="13">
        <f>SUM(C27:C52)</f>
        <v>13517192.38</v>
      </c>
      <c r="D53" s="17"/>
      <c r="E53" s="17"/>
      <c r="F53" s="21"/>
      <c r="G53" s="21"/>
      <c r="H53" s="20"/>
      <c r="I53" s="20"/>
      <c r="J53" s="20"/>
      <c r="K53" s="1"/>
    </row>
    <row r="54" spans="1:12" s="4" customFormat="1" ht="15">
      <c r="A54" s="5"/>
      <c r="B54" s="9"/>
      <c r="C54" s="9"/>
      <c r="D54" s="17"/>
      <c r="E54" s="17"/>
      <c r="F54" s="21"/>
      <c r="G54" s="21"/>
      <c r="H54" s="20"/>
      <c r="I54" s="20"/>
      <c r="J54" s="20"/>
      <c r="K54" s="1"/>
      <c r="L54" s="9"/>
    </row>
    <row r="55" spans="1:12" s="4" customFormat="1" ht="18" customHeight="1">
      <c r="A55" s="5" t="s">
        <v>71</v>
      </c>
      <c r="C55" s="1"/>
      <c r="D55" s="17"/>
      <c r="E55" s="17"/>
      <c r="F55" s="21"/>
      <c r="G55" s="20"/>
      <c r="H55" s="20"/>
      <c r="I55" s="20"/>
      <c r="J55" s="20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7"/>
      <c r="E56" s="17"/>
      <c r="F56" s="25"/>
      <c r="G56" s="20"/>
      <c r="H56" s="20"/>
      <c r="I56" s="20"/>
      <c r="J56" s="20"/>
      <c r="K56" s="1"/>
    </row>
    <row r="57" spans="1:12" s="4" customFormat="1" ht="17.25" customHeight="1">
      <c r="A57" s="12" t="s">
        <v>13</v>
      </c>
      <c r="B57" s="12" t="s">
        <v>72</v>
      </c>
      <c r="C57" s="13">
        <f>2342956.02</f>
        <v>2342956.02</v>
      </c>
      <c r="D57" s="17"/>
      <c r="E57" s="17"/>
      <c r="F57" s="20"/>
      <c r="G57" s="20"/>
      <c r="H57" s="20"/>
      <c r="I57" s="20"/>
      <c r="J57" s="20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7"/>
      <c r="E58" s="17"/>
      <c r="F58" s="20"/>
      <c r="G58" s="20"/>
      <c r="H58" s="20"/>
      <c r="I58" s="20"/>
      <c r="J58" s="20"/>
      <c r="K58" s="1"/>
    </row>
    <row r="59" spans="1:10" s="4" customFormat="1" ht="15">
      <c r="A59" s="12" t="s">
        <v>17</v>
      </c>
      <c r="B59" s="12" t="s">
        <v>74</v>
      </c>
      <c r="C59" s="13">
        <f>3574270.1</f>
        <v>3574270.1</v>
      </c>
      <c r="D59" s="17"/>
      <c r="E59" s="17"/>
      <c r="F59" s="20"/>
      <c r="G59" s="20"/>
      <c r="H59" s="20"/>
      <c r="I59" s="20"/>
      <c r="J59" s="20"/>
    </row>
    <row r="60" spans="1:10" s="4" customFormat="1" ht="15">
      <c r="A60" s="12" t="s">
        <v>19</v>
      </c>
      <c r="B60" s="12" t="s">
        <v>75</v>
      </c>
      <c r="C60" s="34">
        <f>34688</f>
        <v>34688</v>
      </c>
      <c r="D60" s="17"/>
      <c r="E60" s="17"/>
      <c r="F60" s="20"/>
      <c r="G60" s="20"/>
      <c r="H60" s="20"/>
      <c r="I60" s="20"/>
      <c r="J60" s="20"/>
    </row>
    <row r="61" spans="1:10" s="4" customFormat="1" ht="16.5" customHeight="1">
      <c r="A61" s="12" t="s">
        <v>27</v>
      </c>
      <c r="B61" s="12" t="s">
        <v>76</v>
      </c>
      <c r="C61" s="13">
        <f>7762+1493+6050+184489.72+10016+241892.88</f>
        <v>451703.6</v>
      </c>
      <c r="D61" s="17"/>
      <c r="E61" s="17"/>
      <c r="F61" s="20"/>
      <c r="G61" s="20"/>
      <c r="H61" s="20"/>
      <c r="I61" s="20"/>
      <c r="J61" s="20"/>
    </row>
    <row r="62" spans="1:10" s="4" customFormat="1" ht="16.5" customHeight="1">
      <c r="A62" s="12"/>
      <c r="B62" s="12" t="s">
        <v>21</v>
      </c>
      <c r="C62" s="13">
        <f>SUM(C57:C61)</f>
        <v>6403617.72</v>
      </c>
      <c r="D62" s="17"/>
      <c r="E62" s="17"/>
      <c r="F62" s="21"/>
      <c r="G62" s="20"/>
      <c r="H62" s="20"/>
      <c r="I62" s="20"/>
      <c r="J62" s="20"/>
    </row>
    <row r="63" spans="1:10" s="4" customFormat="1" ht="21" customHeight="1">
      <c r="A63" s="5"/>
      <c r="C63" s="1"/>
      <c r="D63" s="17"/>
      <c r="E63" s="21"/>
      <c r="F63" s="21"/>
      <c r="G63" s="20"/>
      <c r="H63" s="20"/>
      <c r="I63" s="20"/>
      <c r="J63" s="20"/>
    </row>
    <row r="64" spans="1:10" s="4" customFormat="1" ht="17.25" customHeight="1">
      <c r="A64" s="5" t="s">
        <v>77</v>
      </c>
      <c r="C64" s="1"/>
      <c r="D64" s="17"/>
      <c r="E64" s="21"/>
      <c r="F64" s="21"/>
      <c r="G64" s="20"/>
      <c r="H64" s="20"/>
      <c r="I64" s="20"/>
      <c r="J64" s="20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7"/>
      <c r="E65" s="21"/>
      <c r="F65" s="20"/>
      <c r="G65" s="20"/>
      <c r="H65" s="20"/>
      <c r="I65" s="20"/>
      <c r="J65" s="20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7"/>
      <c r="E66" s="21"/>
      <c r="F66" s="21"/>
      <c r="G66" s="20"/>
      <c r="H66" s="20"/>
      <c r="I66" s="20"/>
      <c r="J66" s="20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7"/>
      <c r="E67" s="21"/>
      <c r="F67" s="20"/>
      <c r="G67" s="20"/>
      <c r="H67" s="20"/>
      <c r="I67" s="20"/>
      <c r="J67" s="20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7"/>
      <c r="E68" s="21"/>
      <c r="F68" s="20"/>
      <c r="G68" s="20"/>
      <c r="H68" s="20"/>
      <c r="I68" s="20"/>
      <c r="J68" s="20"/>
    </row>
    <row r="69" spans="1:10" ht="12.75">
      <c r="A69" s="2" t="s">
        <v>80</v>
      </c>
      <c r="D69" s="29"/>
      <c r="E69" s="29"/>
      <c r="F69" s="26"/>
      <c r="G69" s="27"/>
      <c r="H69" s="27"/>
      <c r="I69" s="27"/>
      <c r="J69" s="29"/>
    </row>
    <row r="70" spans="1:10" ht="26.25" customHeight="1">
      <c r="A70" s="36" t="s">
        <v>81</v>
      </c>
      <c r="B70" s="36"/>
      <c r="C70" s="36"/>
      <c r="D70" s="29"/>
      <c r="E70" s="29"/>
      <c r="F70" s="26"/>
      <c r="G70" s="27"/>
      <c r="H70" s="27"/>
      <c r="I70" s="27"/>
      <c r="J70" s="29"/>
    </row>
    <row r="71" spans="1:10" ht="12.75">
      <c r="A71" s="18"/>
      <c r="D71" s="29"/>
      <c r="E71" s="29"/>
      <c r="F71" s="26"/>
      <c r="G71" s="27"/>
      <c r="H71" s="28"/>
      <c r="I71" s="27"/>
      <c r="J71" s="29"/>
    </row>
    <row r="72" spans="1:10" ht="12" customHeight="1">
      <c r="A72" s="37" t="s">
        <v>82</v>
      </c>
      <c r="B72" s="37"/>
      <c r="C72" s="37"/>
      <c r="D72" s="29"/>
      <c r="E72" s="29"/>
      <c r="F72" s="26"/>
      <c r="G72" s="27"/>
      <c r="H72" s="27"/>
      <c r="I72" s="27"/>
      <c r="J72" s="29"/>
    </row>
    <row r="73" spans="1:10" s="19" customFormat="1" ht="24.75" customHeight="1">
      <c r="A73" s="38" t="s">
        <v>83</v>
      </c>
      <c r="B73" s="38"/>
      <c r="C73" s="38"/>
      <c r="D73" s="30"/>
      <c r="E73" s="30"/>
      <c r="F73" s="26"/>
      <c r="G73" s="27"/>
      <c r="H73" s="27"/>
      <c r="I73" s="27"/>
      <c r="J73" s="31"/>
    </row>
    <row r="74" spans="1:10" ht="26.25" customHeight="1">
      <c r="A74" s="35" t="s">
        <v>84</v>
      </c>
      <c r="B74" s="35"/>
      <c r="C74" s="35"/>
      <c r="D74" s="29"/>
      <c r="E74" s="29"/>
      <c r="F74" s="29"/>
      <c r="G74" s="32"/>
      <c r="H74" s="32"/>
      <c r="I74" s="32"/>
      <c r="J74" s="32"/>
    </row>
    <row r="75" spans="4:10" ht="12.75">
      <c r="D75" s="29"/>
      <c r="E75" s="29"/>
      <c r="F75" s="29"/>
      <c r="G75" s="29"/>
      <c r="H75" s="29"/>
      <c r="I75" s="32"/>
      <c r="J75" s="29"/>
    </row>
    <row r="76" spans="4:10" ht="12.75">
      <c r="D76" s="29"/>
      <c r="E76" s="29"/>
      <c r="F76" s="29"/>
      <c r="G76" s="29"/>
      <c r="H76" s="29"/>
      <c r="I76" s="29"/>
      <c r="J76" s="29"/>
    </row>
  </sheetData>
  <sheetProtection selectLockedCells="1" selectUnlockedCells="1"/>
  <mergeCells count="4">
    <mergeCell ref="A74:C74"/>
    <mergeCell ref="A70:C70"/>
    <mergeCell ref="A72:C72"/>
    <mergeCell ref="A73:C73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2017-01-05T17:33:45Z</cp:lastPrinted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